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19980" windowHeight="80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20" i="1" l="1"/>
  <c r="F22" i="1"/>
  <c r="F13" i="1"/>
  <c r="F11" i="1"/>
  <c r="F19" i="1"/>
  <c r="F6" i="1" l="1"/>
  <c r="F5" i="1"/>
  <c r="G6" i="1" l="1"/>
  <c r="F12" i="1" l="1"/>
  <c r="F10" i="1" l="1"/>
  <c r="F16" i="1" l="1"/>
  <c r="F14" i="1" l="1"/>
  <c r="F18" i="1"/>
  <c r="F17" i="1"/>
  <c r="F7" i="1"/>
  <c r="G7" i="1" s="1"/>
  <c r="F4" i="1" l="1"/>
  <c r="G4" i="1" s="1"/>
</calcChain>
</file>

<file path=xl/sharedStrings.xml><?xml version="1.0" encoding="utf-8"?>
<sst xmlns="http://schemas.openxmlformats.org/spreadsheetml/2006/main" count="40" uniqueCount="35">
  <si>
    <t>Students</t>
  </si>
  <si>
    <t>Insurance</t>
  </si>
  <si>
    <t>Total</t>
  </si>
  <si>
    <t>Subtotal</t>
  </si>
  <si>
    <t>Number</t>
  </si>
  <si>
    <t>Faculty at Full Price</t>
  </si>
  <si>
    <t>R&amp;B Rate</t>
  </si>
  <si>
    <t>Number of Nights Stay</t>
  </si>
  <si>
    <t>YES</t>
  </si>
  <si>
    <t>NO</t>
  </si>
  <si>
    <t>Boat Trip</t>
  </si>
  <si>
    <t>Paying by Credit Card?</t>
  </si>
  <si>
    <t>GRC Vehicle Rental</t>
  </si>
  <si>
    <t>x</t>
  </si>
  <si>
    <t>Are you using GRC Trucks?</t>
  </si>
  <si>
    <t>Are you taking a Boat Trip?</t>
  </si>
  <si>
    <t>Using Lab Air Conditioning?</t>
  </si>
  <si>
    <t>Do you want AC in your Rooms?</t>
  </si>
  <si>
    <t>Lab Air Conditioner</t>
  </si>
  <si>
    <t>Air Conditioning (approx.)</t>
  </si>
  <si>
    <t>Credit Card Processing Fee</t>
  </si>
  <si>
    <t>Total Student Room and Board</t>
  </si>
  <si>
    <t>Total Faculty Room and Board</t>
  </si>
  <si>
    <t>Number of Students</t>
  </si>
  <si>
    <t>Number of Faculty/Staff/Researchers</t>
  </si>
  <si>
    <t>COSTS</t>
  </si>
  <si>
    <r>
      <t xml:space="preserve">Please fill in the </t>
    </r>
    <r>
      <rPr>
        <i/>
        <sz val="11"/>
        <color theme="1"/>
        <rFont val="Calibri"/>
        <family val="2"/>
        <scheme val="minor"/>
      </rPr>
      <t>Blue Cells</t>
    </r>
    <r>
      <rPr>
        <sz val="11"/>
        <color theme="1"/>
        <rFont val="Calibri"/>
        <family val="2"/>
        <scheme val="minor"/>
      </rPr>
      <t xml:space="preserve"> to determine the approximate cost of your stay at the GRC</t>
    </r>
  </si>
  <si>
    <r>
      <t>Faculty Staying for Free</t>
    </r>
    <r>
      <rPr>
        <vertAlign val="superscript"/>
        <sz val="11"/>
        <color theme="1"/>
        <rFont val="Calibri"/>
        <family val="2"/>
        <scheme val="minor"/>
      </rPr>
      <t>*</t>
    </r>
  </si>
  <si>
    <r>
      <t>Faculty at Discounted Rate</t>
    </r>
    <r>
      <rPr>
        <vertAlign val="superscript"/>
        <sz val="11"/>
        <color theme="1"/>
        <rFont val="Calibri"/>
        <family val="2"/>
        <scheme val="minor"/>
      </rPr>
      <t>†</t>
    </r>
  </si>
  <si>
    <t>Sustainabilty Fee</t>
  </si>
  <si>
    <t>2022 GRC FEE CALCULATOR</t>
  </si>
  <si>
    <r>
      <t>Taking GRC Travel Insurance?</t>
    </r>
    <r>
      <rPr>
        <vertAlign val="superscript"/>
        <sz val="11"/>
        <color theme="1"/>
        <rFont val="Calibri"/>
        <family val="2"/>
        <scheme val="minor"/>
      </rPr>
      <t>‡</t>
    </r>
  </si>
  <si>
    <r>
      <rPr>
        <vertAlign val="superscript"/>
        <sz val="10"/>
        <color theme="1"/>
        <rFont val="Calibri"/>
        <family val="2"/>
        <scheme val="minor"/>
      </rPr>
      <t>‡</t>
    </r>
    <r>
      <rPr>
        <sz val="9"/>
        <color theme="1"/>
        <rFont val="Calibri"/>
        <family val="2"/>
        <scheme val="minor"/>
      </rPr>
      <t xml:space="preserve"> School insurance must include air evacuation to waive GRC Insurance</t>
    </r>
  </si>
  <si>
    <r>
      <rPr>
        <vertAlign val="superscript"/>
        <sz val="9"/>
        <color theme="1"/>
        <rFont val="Calibri"/>
        <family val="2"/>
        <scheme val="minor"/>
      </rPr>
      <t>*</t>
    </r>
    <r>
      <rPr>
        <sz val="9"/>
        <color theme="1"/>
        <rFont val="Calibri"/>
        <family val="2"/>
        <scheme val="minor"/>
      </rPr>
      <t xml:space="preserve"> For every 10 students, one faculty member stays for free</t>
    </r>
  </si>
  <si>
    <r>
      <rPr>
        <vertAlign val="superscript"/>
        <sz val="9"/>
        <color theme="1"/>
        <rFont val="Calibri"/>
        <family val="2"/>
      </rPr>
      <t xml:space="preserve">† </t>
    </r>
    <r>
      <rPr>
        <sz val="9"/>
        <color theme="1"/>
        <rFont val="Calibri"/>
        <family val="2"/>
        <scheme val="minor"/>
      </rPr>
      <t>Below 10 students, one faculty rate is discounted proportionally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</si>
</sst>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</font>
    <font>
      <vertAlign val="superscript"/>
      <sz val="9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8" fontId="0" fillId="2" borderId="2" xfId="0" applyNumberFormat="1" applyFill="1" applyBorder="1"/>
    <xf numFmtId="0" fontId="0" fillId="0" borderId="4" xfId="0" applyBorder="1" applyAlignment="1">
      <alignment horizontal="center"/>
    </xf>
    <xf numFmtId="8" fontId="0" fillId="0" borderId="0" xfId="0" applyNumberFormat="1"/>
    <xf numFmtId="164" fontId="0" fillId="0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8" fontId="0" fillId="0" borderId="0" xfId="0" applyNumberFormat="1" applyAlignment="1">
      <alignment horizontal="left"/>
    </xf>
    <xf numFmtId="8" fontId="0" fillId="0" borderId="0" xfId="0" applyNumberFormat="1" applyFill="1" applyBorder="1" applyAlignment="1">
      <alignment horizontal="left"/>
    </xf>
    <xf numFmtId="0" fontId="0" fillId="0" borderId="0" xfId="0" applyAlignment="1">
      <alignment horizontal="right"/>
    </xf>
    <xf numFmtId="8" fontId="0" fillId="0" borderId="1" xfId="0" applyNumberForma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/>
    <xf numFmtId="0" fontId="0" fillId="0" borderId="1" xfId="0" applyBorder="1"/>
    <xf numFmtId="0" fontId="4" fillId="0" borderId="0" xfId="0" applyFont="1"/>
    <xf numFmtId="0" fontId="8" fillId="0" borderId="0" xfId="0" applyFont="1"/>
    <xf numFmtId="0" fontId="0" fillId="3" borderId="5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B9" sqref="B9"/>
    </sheetView>
  </sheetViews>
  <sheetFormatPr defaultRowHeight="15" x14ac:dyDescent="0.25"/>
  <cols>
    <col min="1" max="1" width="38.140625" customWidth="1"/>
    <col min="2" max="3" width="12" customWidth="1"/>
    <col min="4" max="4" width="15.28515625" customWidth="1"/>
    <col min="5" max="5" width="32" customWidth="1"/>
    <col min="6" max="8" width="12" customWidth="1"/>
    <col min="10" max="10" width="10.85546875" customWidth="1"/>
  </cols>
  <sheetData>
    <row r="1" spans="1:11" ht="28.5" customHeight="1" x14ac:dyDescent="0.35">
      <c r="A1" s="28" t="s">
        <v>30</v>
      </c>
      <c r="B1" s="28"/>
      <c r="C1" s="28"/>
      <c r="D1" s="28"/>
      <c r="E1" s="28"/>
    </row>
    <row r="2" spans="1:11" ht="21.75" customHeight="1" x14ac:dyDescent="0.25">
      <c r="A2" s="18" t="s">
        <v>26</v>
      </c>
      <c r="B2" s="19"/>
      <c r="C2" s="19"/>
      <c r="D2" s="19"/>
      <c r="E2" s="19"/>
      <c r="F2" s="19"/>
      <c r="G2" s="19"/>
    </row>
    <row r="3" spans="1:11" s="1" customFormat="1" x14ac:dyDescent="0.25">
      <c r="A3" s="6" t="s">
        <v>23</v>
      </c>
      <c r="B3" s="24">
        <v>17</v>
      </c>
      <c r="C3" s="10"/>
      <c r="D3" s="10"/>
      <c r="E3"/>
      <c r="F3" t="s">
        <v>4</v>
      </c>
      <c r="G3" t="s">
        <v>6</v>
      </c>
      <c r="H3" s="10"/>
    </row>
    <row r="4" spans="1:11" s="1" customFormat="1" x14ac:dyDescent="0.25">
      <c r="A4" s="6" t="s">
        <v>24</v>
      </c>
      <c r="B4" s="24">
        <v>3</v>
      </c>
      <c r="C4" s="10"/>
      <c r="D4" s="10"/>
      <c r="E4" s="10" t="s">
        <v>5</v>
      </c>
      <c r="F4" s="10">
        <f>B4-F5-F6</f>
        <v>1</v>
      </c>
      <c r="G4" s="8">
        <f>IF(F4&gt;0,70,0)</f>
        <v>70</v>
      </c>
      <c r="H4" s="10"/>
    </row>
    <row r="5" spans="1:11" s="1" customFormat="1" ht="17.25" x14ac:dyDescent="0.25">
      <c r="A5" s="6" t="s">
        <v>7</v>
      </c>
      <c r="B5" s="26">
        <v>7</v>
      </c>
      <c r="C5" s="10"/>
      <c r="D5" s="10"/>
      <c r="E5" s="10" t="s">
        <v>27</v>
      </c>
      <c r="F5" s="10">
        <f>ROUNDDOWN((IF((B4-(B3/10))&lt;0,B4,(B3/10))),0)</f>
        <v>1</v>
      </c>
      <c r="G5" s="8">
        <v>0</v>
      </c>
      <c r="H5" s="10"/>
    </row>
    <row r="6" spans="1:11" s="1" customFormat="1" ht="17.25" x14ac:dyDescent="0.25">
      <c r="A6" s="9"/>
      <c r="B6" s="10"/>
      <c r="C6" s="10"/>
      <c r="D6" s="10"/>
      <c r="E6" s="10" t="s">
        <v>28</v>
      </c>
      <c r="F6" s="10">
        <f>(IF((B4-(B3/10))&lt;=0,0,(IF((B4-(B3/10))&gt;1,(IF(B3=0,0,(IF(B4-(B3/10)=(B4-1),0,1)))),(IF((B4-(B3/10))=1,0,1))))))</f>
        <v>1</v>
      </c>
      <c r="G6" s="8">
        <f>IF(F6=1,(70-(((B3/10)-(ROUNDDOWN((B3/10),0)))*70)),0)</f>
        <v>21</v>
      </c>
      <c r="H6" s="10"/>
    </row>
    <row r="7" spans="1:11" s="1" customFormat="1" x14ac:dyDescent="0.25">
      <c r="A7" s="9"/>
      <c r="B7" s="10" t="s">
        <v>8</v>
      </c>
      <c r="C7" s="10" t="s">
        <v>9</v>
      </c>
      <c r="D7" s="10"/>
      <c r="E7" s="1" t="s">
        <v>0</v>
      </c>
      <c r="F7" s="1">
        <f>B3</f>
        <v>17</v>
      </c>
      <c r="G7" s="2">
        <f>IF(F7&gt;0,70,0)</f>
        <v>70</v>
      </c>
      <c r="H7" s="10"/>
    </row>
    <row r="8" spans="1:11" s="1" customFormat="1" x14ac:dyDescent="0.25">
      <c r="A8" s="1" t="s">
        <v>14</v>
      </c>
      <c r="B8" s="22" t="s">
        <v>13</v>
      </c>
      <c r="C8" s="23"/>
      <c r="D8" s="10"/>
      <c r="G8" s="2"/>
      <c r="H8" s="10"/>
    </row>
    <row r="9" spans="1:11" s="1" customFormat="1" x14ac:dyDescent="0.25">
      <c r="A9" s="1" t="s">
        <v>17</v>
      </c>
      <c r="B9" s="24"/>
      <c r="C9" s="25" t="s">
        <v>13</v>
      </c>
      <c r="D9" s="10"/>
      <c r="E9" s="4"/>
      <c r="F9" s="17" t="s">
        <v>25</v>
      </c>
      <c r="H9" s="10"/>
    </row>
    <row r="10" spans="1:11" s="1" customFormat="1" x14ac:dyDescent="0.25">
      <c r="A10" s="1" t="s">
        <v>16</v>
      </c>
      <c r="B10" s="24"/>
      <c r="C10" s="25" t="s">
        <v>13</v>
      </c>
      <c r="D10" s="10"/>
      <c r="E10" s="1" t="s">
        <v>21</v>
      </c>
      <c r="F10" s="13">
        <f>(70*B3)*$B$5</f>
        <v>8330</v>
      </c>
      <c r="H10" s="10"/>
    </row>
    <row r="11" spans="1:11" s="1" customFormat="1" x14ac:dyDescent="0.25">
      <c r="A11" s="9" t="s">
        <v>15</v>
      </c>
      <c r="B11" s="24"/>
      <c r="C11" s="25" t="s">
        <v>13</v>
      </c>
      <c r="D11" s="10"/>
      <c r="E11" s="1" t="s">
        <v>22</v>
      </c>
      <c r="F11" s="13">
        <f>(IF(((B4-(B3/10))*70)&lt;0,0,((B4-(B3/10))*70)))*$B$5</f>
        <v>637</v>
      </c>
      <c r="H11" s="10"/>
    </row>
    <row r="12" spans="1:11" s="1" customFormat="1" x14ac:dyDescent="0.25">
      <c r="A12" s="9" t="s">
        <v>11</v>
      </c>
      <c r="B12" s="24" t="s">
        <v>13</v>
      </c>
      <c r="C12" s="25"/>
      <c r="D12" s="10"/>
      <c r="E12" s="10" t="s">
        <v>29</v>
      </c>
      <c r="F12" s="14">
        <f>(B3+B4)*15</f>
        <v>300</v>
      </c>
      <c r="H12" s="10"/>
    </row>
    <row r="13" spans="1:11" s="1" customFormat="1" ht="17.25" x14ac:dyDescent="0.25">
      <c r="A13" s="9" t="s">
        <v>31</v>
      </c>
      <c r="B13" s="26" t="s">
        <v>13</v>
      </c>
      <c r="C13" s="27"/>
      <c r="D13" s="10"/>
      <c r="E13" s="12" t="s">
        <v>1</v>
      </c>
      <c r="F13" s="16">
        <f>(IF(AND(ISTEXT(B13),ISBLANK(C13)),(($B$5+1)*B3*2)+(($B$5+1)*B4*2),0))</f>
        <v>320</v>
      </c>
      <c r="H13" s="10"/>
    </row>
    <row r="14" spans="1:11" s="1" customFormat="1" x14ac:dyDescent="0.25">
      <c r="A14" s="9"/>
      <c r="B14" s="10"/>
      <c r="C14" s="10"/>
      <c r="D14" s="10"/>
      <c r="E14" s="10" t="s">
        <v>3</v>
      </c>
      <c r="F14" s="14">
        <f>SUM(F10:F13)</f>
        <v>9587</v>
      </c>
      <c r="H14" s="10"/>
      <c r="J14" s="3"/>
      <c r="K14" s="3"/>
    </row>
    <row r="15" spans="1:11" s="1" customFormat="1" x14ac:dyDescent="0.25">
      <c r="A15" s="9"/>
      <c r="B15" s="10"/>
      <c r="C15" s="10"/>
      <c r="D15" s="10"/>
      <c r="E15" s="10"/>
      <c r="F15" s="14"/>
      <c r="H15" s="10"/>
    </row>
    <row r="16" spans="1:11" x14ac:dyDescent="0.25">
      <c r="B16" s="11"/>
      <c r="C16" s="11"/>
      <c r="D16" s="11"/>
      <c r="E16" s="3" t="s">
        <v>12</v>
      </c>
      <c r="F16" s="13">
        <f>IF(AND(ISTEXT(B8),ISBLANK(C8)),(B5*(IF((OR((B3+B4)=1,(B3+B4)=2,(B3+B4)=3)),60,((IF(OR(B3+B4=4,B3+B4=5,B3+B4=6),48,(IF(OR(B3+B4=7,B3+B4=8,B3+B4=9),36,(IF(OR(B3+B4=10,B3+B4=11,B3+B4=12),24,(IF((OR(B3+B4=13,B3+B4=14,B3+B4=15)),12,(IF(B3+B4&gt;=16,0)))))))))))))),(IF(AND(ISTEXT(C8),ISBLANK(B8)),0,"Please Pick ONE Option")))</f>
        <v>0</v>
      </c>
      <c r="G16" s="10"/>
      <c r="H16" s="11"/>
      <c r="J16" s="7"/>
      <c r="K16" s="7"/>
    </row>
    <row r="17" spans="1:10" x14ac:dyDescent="0.25">
      <c r="E17" s="10" t="s">
        <v>19</v>
      </c>
      <c r="F17" s="13">
        <f>IF(AND(ISTEXT(B9),ISBLANK(C9)),(((ROUNDUP(B4/2,0))*10*B5)),(IF(AND(ISTEXT(C9),ISBLANK(B9)),0,"Please Pick ONE Option")))</f>
        <v>0</v>
      </c>
      <c r="G17" s="10"/>
    </row>
    <row r="18" spans="1:10" x14ac:dyDescent="0.25">
      <c r="A18" s="20" t="s">
        <v>33</v>
      </c>
      <c r="C18" s="9"/>
      <c r="D18" s="9"/>
      <c r="E18" s="10" t="s">
        <v>18</v>
      </c>
      <c r="F18" s="13">
        <f>IF(AND(ISTEXT(B10),ISBLANK(C10)),(B5*10),(IF(AND(ISTEXT(C10),ISBLANK(B10)),0,"Please Pick ONE Option")))</f>
        <v>0</v>
      </c>
      <c r="G18" s="11"/>
      <c r="H18" s="9"/>
    </row>
    <row r="19" spans="1:10" x14ac:dyDescent="0.25">
      <c r="A19" s="20" t="s">
        <v>34</v>
      </c>
      <c r="C19" s="3"/>
      <c r="D19" s="3"/>
      <c r="E19" s="3" t="s">
        <v>10</v>
      </c>
      <c r="F19" s="13">
        <f>IF(AND(ISTEXT(B11),ISBLANK(C11)),(IF((B3+B4)&lt;8,175,((B3+B4)*25))),(IF(AND(ISTEXT(C11),ISBLANK(B11)),0,"Please Pick ONE Option")))</f>
        <v>0</v>
      </c>
      <c r="H19" s="3"/>
      <c r="J19" s="7"/>
    </row>
    <row r="20" spans="1:10" ht="15.75" x14ac:dyDescent="0.25">
      <c r="A20" s="20" t="s">
        <v>32</v>
      </c>
      <c r="C20" s="3"/>
      <c r="D20" s="3"/>
      <c r="E20" s="10" t="s">
        <v>20</v>
      </c>
      <c r="F20" s="13">
        <f>IF(AND(ISTEXT(B12),ISBLANK(C12)),(0.05*(((((70*B3)*$B$5)+((IF(((B4-(B3/10))*70)&lt;0,0,((B4-(B3/10))*70)))*$B$5)+((B3+B4)*15)+(IF(AND(ISTEXT(B13),ISBLANK(C13)),(($B$5+1)*B3*2)+(($B$5+1)*B4*2),0))+(IF(AND(ISTEXT(B8),ISBLANK(C8)),(B5*(IF((OR((B3+B4)=1,(B3+B4)=2,(B3+B4)=3)),60,((IF(OR(B3+B4=4,B3+B4=5,B3+B4=6),48,(IF(OR(B3+B4=7,B3+B4=8,B3+B4=9),36,(IF(OR(B3+B4=10,B3+B4=11,B3+B4=12),24,IF(OR(B3+B4=13,B3+B4=14,B3+B4=15),12,(IF(B3+B4&gt;=16,0)))))))))))))))+(IF(AND(ISTEXT(B9),ISBLANK(C9)),(((ROUNDUP(B4/2,0))*10*B5)),(IF(AND(ISTEXT(C9),ISBLANK(B9)),0,0))))+(IF(AND(ISTEXT(B10),ISBLANK(C10)),(B5*10),(IF(AND(ISTEXT(C10),ISBLANK(B10)),0,0))))+(IF(AND(ISTEXT(B11),ISBLANK(C11)),(IF((B3+B4)&lt;8,175,((B3+B4)*25))))))))),(IF(AND(ISTEXT(C12),ISBLANK(B12)),0,"Please Pick ONE Option")))</f>
        <v>479.35</v>
      </c>
      <c r="G20" s="9"/>
      <c r="H20" s="3"/>
    </row>
    <row r="21" spans="1:10" ht="15.75" x14ac:dyDescent="0.25">
      <c r="C21" s="3"/>
      <c r="D21" s="3"/>
      <c r="F21" s="21"/>
      <c r="G21" s="3"/>
      <c r="H21" s="3"/>
    </row>
    <row r="22" spans="1:10" x14ac:dyDescent="0.25">
      <c r="E22" s="15" t="s">
        <v>2</v>
      </c>
      <c r="F22" s="5">
        <f>(((70*B3)*$B$5)+((IF(((B4-(B3/10))*70)&lt;0,0,((B4-(B3/10))*70)))*$B$5)+((B3+B4)*15)+ (IF(AND(ISTEXT(B13),ISBLANK(C13)),(($B$5+1)*B3*2)+(($B$5+1)*B4*2),0))+(IF(AND(ISTEXT(B8),ISBLANK(C8)),(B5*(IF((OR((B3+B4)=1,(B3+B4)=2,(B3+B4)=3)),60,((IF(OR(B3+B4=4,B3+B4=5,B3+B4=6),48,(IF(OR(B3+B4=7,B3+B4=8,B3+B4=9),36,(IF(OR(B3+B4=10,B3+B4=11,B3+B4=12),24,IF(OR(B3+B4=13,B3+B4=14,B3+B4=15),12,(IF(B3+B4&gt;=16,0))))))))))))),(IF(AND(ISTEXT(C8),ISBLANK(B8)),0,0))))+(IF(AND(ISTEXT(B9),ISBLANK(C9)),(((ROUNDUP(B4/2,0))*10*B5)),(IF(AND(ISTEXT(C9),ISBLANK(B9)),0,0))))+(IF(AND(ISTEXT(B10),ISBLANK(C10)),(B5*10),(IF(AND(ISTEXT(C10),ISBLANK(B10)),0,0))))+(IF(AND(ISTEXT(B11),ISBLANK(C11)),(IF((B3+B4)&lt;8,175,((B3+B4)*25))),(IF(AND(ISTEXT(C11),ISBLANK(B11)),0,0)))))+IF(AND(ISTEXT(B12),ISBLANK(C12)),(0.05*(((((70*B3)*$B$5)+((IF(((B4-(B3/10))*70)&lt;0,0,((B4-(B3/10))*70)))*$B$5)+((B3+B4)*15)+(IF(AND(ISTEXT(B13),ISBLANK(C13)),(($B$5+1)*B3*2)+(($B$5+1)*B4*2),0))+(IF(AND(ISTEXT(B8),ISBLANK(C8)),(B5*(IF((OR((B3+B4)=1,(B3+B4)=2,(B3+B4)=3)),60,((IF(OR(B3+B4=4,B3+B4=5,B3+B4=6),48,(IF(OR(B3+B4=7,B3+B4=8,B3+B4=9),36,(IF(OR(B3+B4=10,B3+B4=11,B3+B4=12),24,IF(OR(B3+B4=13,B3+B4=14,B3+B4=15),12,(IF(B3+B4&gt;=16,0)))))))))))))))+(IF(AND(ISTEXT(B9),ISBLANK(C9)),(((ROUNDUP(B4/2,0))*10*B5)),(IF(AND(ISTEXT(C9),ISBLANK(B9)),0,0))))+(IF(AND(ISTEXT(B10),ISBLANK(C10)),(B5*10),(IF(AND(ISTEXT(C10),ISBLANK(B10)),0,0))))+(IF(AND(ISTEXT(B11),ISBLANK(C11)),(IF((B3+B4)&lt;8,175,((B3+B4)*25))))))))),0)</f>
        <v>10066.35</v>
      </c>
      <c r="G22" s="3"/>
    </row>
    <row r="24" spans="1:10" x14ac:dyDescent="0.25">
      <c r="B24" s="7"/>
      <c r="C24" s="7"/>
      <c r="D24" s="7"/>
      <c r="H24" s="7"/>
    </row>
    <row r="25" spans="1:10" x14ac:dyDescent="0.25">
      <c r="G25" s="7"/>
    </row>
  </sheetData>
  <sheetProtection password="F444" sheet="1" objects="1" scenarios="1" selectLockedCells="1"/>
  <mergeCells count="1">
    <mergeCell ref="A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Troy A. Dexter</dc:creator>
  <cp:lastModifiedBy>Troy A. Dexter</cp:lastModifiedBy>
  <dcterms:created xsi:type="dcterms:W3CDTF">2016-07-19T13:37:05Z</dcterms:created>
  <dcterms:modified xsi:type="dcterms:W3CDTF">2021-08-18T19:35:58Z</dcterms:modified>
</cp:coreProperties>
</file>